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26"/>
  <c r="F41"/>
  <c r="F39"/>
  <c r="F43"/>
  <c r="F42"/>
  <c r="D25"/>
  <c r="F25"/>
  <c r="F6"/>
  <c r="D6"/>
  <c r="D13"/>
  <c r="F13"/>
  <c r="F36"/>
  <c r="F35"/>
  <c r="F34"/>
  <c r="F11"/>
  <c r="G51"/>
  <c r="F52"/>
  <c r="F27"/>
  <c r="F33"/>
  <c r="F12"/>
  <c r="F10"/>
  <c r="F18"/>
  <c r="F37"/>
  <c r="F32"/>
  <c r="F31"/>
  <c r="F30"/>
  <c r="F55" l="1"/>
  <c r="F20"/>
  <c r="F51"/>
  <c r="F29"/>
  <c r="F28"/>
  <c r="F21"/>
  <c r="F16"/>
  <c r="F19"/>
  <c r="F9"/>
  <c r="F8"/>
  <c r="E55"/>
  <c r="E51"/>
  <c r="E52"/>
  <c r="E50"/>
  <c r="E48"/>
  <c r="E47"/>
  <c r="E46"/>
  <c r="E45"/>
  <c r="E43"/>
  <c r="E42"/>
  <c r="E41"/>
  <c r="E39"/>
  <c r="E29"/>
  <c r="E30"/>
  <c r="E28"/>
  <c r="E27"/>
  <c r="E26"/>
  <c r="E21"/>
  <c r="E19"/>
  <c r="E16"/>
  <c r="E15"/>
  <c r="E10"/>
  <c r="E9"/>
  <c r="E8"/>
  <c r="F44"/>
  <c r="E44" l="1"/>
  <c r="F38"/>
  <c r="E53" l="1"/>
  <c r="E40" l="1"/>
  <c r="E38" s="1"/>
  <c r="E25" l="1"/>
  <c r="D38"/>
  <c r="D56" s="1"/>
  <c r="E17" l="1"/>
  <c r="E13" s="1"/>
  <c r="E12" l="1"/>
  <c r="E6" s="1"/>
  <c r="F56"/>
  <c r="E56" l="1"/>
</calcChain>
</file>

<file path=xl/sharedStrings.xml><?xml version="1.0" encoding="utf-8"?>
<sst xmlns="http://schemas.openxmlformats.org/spreadsheetml/2006/main" count="64" uniqueCount="60">
  <si>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</si>
  <si>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</si>
  <si>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</si>
  <si>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</si>
  <si>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</si>
  <si>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</si>
  <si>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</si>
  <si>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</si>
  <si>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</si>
  <si>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</si>
  <si>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Расходы на управление МКД</t>
  </si>
  <si>
    <t>зарплата обслуж.перс с отчислен.</t>
  </si>
  <si>
    <t>Прибыль управляющей компании</t>
  </si>
  <si>
    <t>Содержание придомовой территории</t>
  </si>
  <si>
    <t>рудования и конструкций МКД</t>
  </si>
  <si>
    <t xml:space="preserve">Факт </t>
  </si>
  <si>
    <t>ОТЧЕТ ПО СТАТЬЕ " Содержание и ремонт жилья"</t>
  </si>
  <si>
    <t>Обслуживание лифта,страхование,техосвид</t>
  </si>
  <si>
    <t xml:space="preserve">Прочие услуги </t>
  </si>
  <si>
    <t>зарпл.перс.с отчислениями</t>
  </si>
  <si>
    <t>услуги ркц ,паспортиста,кассира</t>
  </si>
  <si>
    <t>Аварийное обслуживание</t>
  </si>
  <si>
    <t>ж.д.по улица Чистопольская 11</t>
  </si>
  <si>
    <t>Оплата труда по содержанию ,уборке МОП</t>
  </si>
  <si>
    <t>Оплата труда по уборке тер с отчислениями</t>
  </si>
  <si>
    <t>дезинсекция,дератизация</t>
  </si>
  <si>
    <t>дезобработка в холлах и лифтах</t>
  </si>
  <si>
    <t xml:space="preserve">Стоимость услуг </t>
  </si>
  <si>
    <t>за год</t>
  </si>
  <si>
    <t xml:space="preserve">Налог УСН </t>
  </si>
  <si>
    <t xml:space="preserve">ИТОГО содержание и ремонт жилья </t>
  </si>
  <si>
    <t>обследование дымоходов и венканалов</t>
  </si>
  <si>
    <t>промывка системы и подгот.к отопительному сезону</t>
  </si>
  <si>
    <t>Обслуживание пожарной сигнализации</t>
  </si>
  <si>
    <t>наладка автоматики насос.оборуд</t>
  </si>
  <si>
    <t xml:space="preserve"> за 2022г</t>
  </si>
  <si>
    <t>факт 2022</t>
  </si>
  <si>
    <t>утв.тариф</t>
  </si>
  <si>
    <t xml:space="preserve"> озеленение-7890,покраска деревьев1786,9</t>
  </si>
  <si>
    <t>покраска металл.огражений, входы в подъезд</t>
  </si>
  <si>
    <t>инвентарь(снегуб.лопата)1238 соль 1070</t>
  </si>
  <si>
    <t>граффити 910,хозтовары 342</t>
  </si>
  <si>
    <t>информационная доска</t>
  </si>
  <si>
    <t xml:space="preserve">инвентарь,хозматер 739 моющее,чистящее-695,64 </t>
  </si>
  <si>
    <t>домофоны</t>
  </si>
  <si>
    <t>УУТЭ: т/о-36000,поверка,подготов. к отопит.сезону 8800</t>
  </si>
  <si>
    <t>регулятор температуры,замена старого</t>
  </si>
  <si>
    <t>ремонт водоснабжения,отопления,канализации</t>
  </si>
  <si>
    <t>счетчик хол.воды ОДН</t>
  </si>
  <si>
    <t>сантехматериалы</t>
  </si>
  <si>
    <t>насосная станция для циркуляции</t>
  </si>
  <si>
    <t>ремонт водосточных труб</t>
  </si>
  <si>
    <t>ремонт кровли</t>
  </si>
  <si>
    <t>электроматериалы 1122,5,услуги электрика 66000</t>
  </si>
  <si>
    <t>комис.банка 2997,25 аренда.охрана оф22406,88,общехоз расходы 3000,</t>
  </si>
  <si>
    <t>канцтовары -3681,457 гсм 8293,03 , сайты УК, ГИС-18000</t>
  </si>
  <si>
    <t>почтовые-863,03 сод.оргтехники-2349,8,подписка-2300,76</t>
  </si>
  <si>
    <t>программ.сопровожд 2766,67,запр.катриджа-2201,60,маски-450</t>
  </si>
  <si>
    <t>т/о ККМ-1294,9,эл.отчет.-609 Чек-Онлайн 3376,53</t>
  </si>
  <si>
    <t>Дефицит=15,16 руб.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</si>
</sst>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9"/>
      <name val="Arial Cyr"/>
      <charset val="204"/>
    </font>
    <font>
      <sz val="1"/>
      <name val="Arial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0" fillId="0" borderId="0" xfId="0" applyAlignment="1">
      <alignment horizontal="center"/>
    </xf>
    <xf numFmtId="0" fontId="2" fillId="0" borderId="3" xfId="0" applyFont="1" applyBorder="1"/>
    <xf numFmtId="0" fontId="3" fillId="0" borderId="6" xfId="0" applyFont="1" applyBorder="1"/>
    <xf numFmtId="0" fontId="3" fillId="0" borderId="4" xfId="0" applyFont="1" applyBorder="1"/>
    <xf numFmtId="0" fontId="3" fillId="0" borderId="2" xfId="0" applyFont="1" applyBorder="1"/>
    <xf numFmtId="0" fontId="1" fillId="0" borderId="0" xfId="0" applyFont="1" applyAlignment="1"/>
    <xf numFmtId="0" fontId="0" fillId="0" borderId="2" xfId="0" applyFont="1" applyBorder="1"/>
    <xf numFmtId="0" fontId="0" fillId="0" borderId="1" xfId="0" applyFont="1" applyBorder="1"/>
    <xf numFmtId="2" fontId="3" fillId="0" borderId="1" xfId="0" applyNumberFormat="1" applyFont="1" applyBorder="1"/>
    <xf numFmtId="2" fontId="3" fillId="0" borderId="2" xfId="0" applyNumberFormat="1" applyFont="1" applyBorder="1"/>
    <xf numFmtId="2" fontId="3" fillId="0" borderId="6" xfId="0" applyNumberFormat="1" applyFont="1" applyBorder="1"/>
    <xf numFmtId="0" fontId="0" fillId="0" borderId="0" xfId="0" applyFont="1"/>
    <xf numFmtId="0" fontId="0" fillId="0" borderId="6" xfId="0" applyFont="1" applyBorder="1"/>
    <xf numFmtId="0" fontId="5" fillId="0" borderId="6" xfId="0" applyFont="1" applyBorder="1"/>
    <xf numFmtId="0" fontId="3" fillId="2" borderId="0" xfId="0" applyFont="1" applyFill="1" applyBorder="1"/>
    <xf numFmtId="2" fontId="0" fillId="0" borderId="6" xfId="0" applyNumberFormat="1" applyFont="1" applyBorder="1"/>
    <xf numFmtId="2" fontId="3" fillId="0" borderId="3" xfId="0" applyNumberFormat="1" applyFont="1" applyBorder="1"/>
    <xf numFmtId="2" fontId="3" fillId="0" borderId="12" xfId="0" applyNumberFormat="1" applyFont="1" applyBorder="1"/>
    <xf numFmtId="2" fontId="3" fillId="0" borderId="13" xfId="0" applyNumberFormat="1" applyFont="1" applyBorder="1"/>
    <xf numFmtId="0" fontId="4" fillId="0" borderId="0" xfId="0" applyFont="1"/>
    <xf numFmtId="2" fontId="3" fillId="0" borderId="2" xfId="0" applyNumberFormat="1" applyFont="1" applyBorder="1" applyAlignment="1">
      <alignment horizontal="center"/>
    </xf>
    <xf numFmtId="0" fontId="0" fillId="0" borderId="7" xfId="0" applyFont="1" applyBorder="1"/>
    <xf numFmtId="0" fontId="3" fillId="0" borderId="3" xfId="0" applyFont="1" applyBorder="1"/>
    <xf numFmtId="2" fontId="3" fillId="0" borderId="6" xfId="0" applyNumberFormat="1" applyFont="1" applyBorder="1" applyAlignment="1">
      <alignment horizontal="right"/>
    </xf>
    <xf numFmtId="0" fontId="6" fillId="0" borderId="0" xfId="0" applyFo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9" xfId="0" applyFont="1" applyBorder="1"/>
    <xf numFmtId="0" fontId="3" fillId="0" borderId="1" xfId="0" applyFont="1" applyBorder="1"/>
    <xf numFmtId="0" fontId="3" fillId="0" borderId="1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0" fillId="0" borderId="3" xfId="0" applyFont="1" applyBorder="1"/>
    <xf numFmtId="0" fontId="0" fillId="0" borderId="8" xfId="0" applyFont="1" applyBorder="1"/>
    <xf numFmtId="2" fontId="0" fillId="0" borderId="3" xfId="0" applyNumberFormat="1" applyFont="1" applyBorder="1" applyAlignment="1">
      <alignment horizontal="center"/>
    </xf>
    <xf numFmtId="2" fontId="0" fillId="0" borderId="3" xfId="0" applyNumberFormat="1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4" xfId="0" applyFont="1" applyBorder="1"/>
    <xf numFmtId="0" fontId="0" fillId="2" borderId="16" xfId="0" applyFont="1" applyFill="1" applyBorder="1"/>
    <xf numFmtId="0" fontId="0" fillId="2" borderId="10" xfId="0" applyFont="1" applyFill="1" applyBorder="1"/>
    <xf numFmtId="2" fontId="0" fillId="2" borderId="2" xfId="0" applyNumberFormat="1" applyFont="1" applyFill="1" applyBorder="1" applyAlignment="1">
      <alignment horizontal="center"/>
    </xf>
    <xf numFmtId="2" fontId="0" fillId="2" borderId="2" xfId="0" applyNumberFormat="1" applyFont="1" applyFill="1" applyBorder="1"/>
    <xf numFmtId="2" fontId="0" fillId="0" borderId="2" xfId="0" applyNumberFormat="1" applyFont="1" applyBorder="1"/>
    <xf numFmtId="0" fontId="3" fillId="0" borderId="8" xfId="0" applyFont="1" applyBorder="1"/>
    <xf numFmtId="2" fontId="3" fillId="0" borderId="3" xfId="0" applyNumberFormat="1" applyFont="1" applyBorder="1" applyAlignment="1">
      <alignment horizontal="center"/>
    </xf>
    <xf numFmtId="0" fontId="0" fillId="0" borderId="9" xfId="0" applyFont="1" applyBorder="1"/>
    <xf numFmtId="0" fontId="0" fillId="0" borderId="7" xfId="0" applyFont="1" applyBorder="1" applyAlignment="1">
      <alignment wrapText="1"/>
    </xf>
    <xf numFmtId="0" fontId="0" fillId="2" borderId="4" xfId="0" applyFont="1" applyFill="1" applyBorder="1"/>
    <xf numFmtId="0" fontId="3" fillId="2" borderId="2" xfId="0" applyFont="1" applyFill="1" applyBorder="1"/>
    <xf numFmtId="2" fontId="0" fillId="2" borderId="3" xfId="0" applyNumberFormat="1" applyFont="1" applyFill="1" applyBorder="1" applyAlignment="1">
      <alignment horizontal="center"/>
    </xf>
    <xf numFmtId="2" fontId="0" fillId="2" borderId="3" xfId="0" applyNumberFormat="1" applyFont="1" applyFill="1" applyBorder="1"/>
    <xf numFmtId="0" fontId="3" fillId="2" borderId="6" xfId="0" applyFont="1" applyFill="1" applyBorder="1"/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/>
    <xf numFmtId="0" fontId="7" fillId="0" borderId="9" xfId="0" applyFont="1" applyBorder="1"/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/>
    <xf numFmtId="0" fontId="7" fillId="0" borderId="7" xfId="0" applyFont="1" applyBorder="1"/>
    <xf numFmtId="2" fontId="0" fillId="0" borderId="7" xfId="0" applyNumberFormat="1" applyFont="1" applyBorder="1"/>
    <xf numFmtId="0" fontId="7" fillId="0" borderId="3" xfId="0" applyFont="1" applyBorder="1"/>
    <xf numFmtId="2" fontId="3" fillId="0" borderId="6" xfId="0" applyNumberFormat="1" applyFont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/>
    <xf numFmtId="0" fontId="7" fillId="0" borderId="6" xfId="0" applyFont="1" applyBorder="1" applyAlignment="1">
      <alignment wrapText="1"/>
    </xf>
    <xf numFmtId="2" fontId="0" fillId="0" borderId="6" xfId="0" applyNumberFormat="1" applyFont="1" applyBorder="1" applyAlignment="1">
      <alignment horizontal="center"/>
    </xf>
    <xf numFmtId="0" fontId="7" fillId="0" borderId="6" xfId="0" applyFont="1" applyBorder="1"/>
    <xf numFmtId="0" fontId="3" fillId="2" borderId="12" xfId="0" applyFont="1" applyFill="1" applyBorder="1"/>
    <xf numFmtId="0" fontId="3" fillId="2" borderId="3" xfId="0" applyFont="1" applyFill="1" applyBorder="1"/>
    <xf numFmtId="0" fontId="3" fillId="2" borderId="0" xfId="0" applyFont="1" applyFill="1"/>
    <xf numFmtId="2" fontId="3" fillId="2" borderId="5" xfId="0" applyNumberFormat="1" applyFont="1" applyFill="1" applyBorder="1"/>
    <xf numFmtId="0" fontId="3" fillId="2" borderId="5" xfId="0" applyFont="1" applyFill="1" applyBorder="1"/>
    <xf numFmtId="0" fontId="3" fillId="0" borderId="5" xfId="0" applyFont="1" applyBorder="1"/>
    <xf numFmtId="0" fontId="0" fillId="2" borderId="0" xfId="0" applyFont="1" applyFill="1"/>
    <xf numFmtId="0" fontId="3" fillId="0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tabSelected="1" topLeftCell="A41" zoomScaleNormal="100" workbookViewId="0">
      <selection activeCell="B16" sqref="B16"/>
    </sheetView>
  </sheetViews>
  <sheetFormatPr defaultRowHeight="13.2"/>
  <cols>
    <col min="1" max="1" width="5.88671875" customWidth="1"/>
    <col min="2" max="2" width="54.21875" customWidth="1"/>
    <col min="3" max="3" width="11.88671875" hidden="1" customWidth="1"/>
    <col min="4" max="4" width="18.33203125" customWidth="1"/>
    <col min="5" max="5" width="13.6640625" hidden="1" customWidth="1"/>
    <col min="6" max="6" width="14.109375" customWidth="1"/>
    <col min="7" max="7" width="12" customWidth="1"/>
  </cols>
  <sheetData>
    <row r="1" spans="1:7" ht="15">
      <c r="A1" s="10"/>
      <c r="B1" s="10" t="s">
        <v>16</v>
      </c>
      <c r="C1" s="10"/>
      <c r="D1" s="2" t="s">
        <v>35</v>
      </c>
      <c r="E1" s="2"/>
      <c r="F1" s="2"/>
      <c r="G1" s="5"/>
    </row>
    <row r="2" spans="1:7" ht="15">
      <c r="A2" s="1"/>
      <c r="B2" s="2" t="s">
        <v>22</v>
      </c>
      <c r="C2" s="2"/>
      <c r="E2" s="2"/>
      <c r="F2" s="2"/>
      <c r="G2" s="5"/>
    </row>
    <row r="3" spans="1:7" ht="15.6" thickBot="1">
      <c r="A3" s="1"/>
      <c r="B3" s="1"/>
      <c r="C3" s="24" t="s">
        <v>9</v>
      </c>
      <c r="D3" s="1"/>
      <c r="E3" s="16">
        <v>3184.21</v>
      </c>
      <c r="F3" s="29">
        <v>3179.81</v>
      </c>
    </row>
    <row r="4" spans="1:7" ht="13.8">
      <c r="A4" s="12" t="s">
        <v>0</v>
      </c>
      <c r="B4" s="3" t="s">
        <v>2</v>
      </c>
      <c r="C4" s="12" t="s">
        <v>4</v>
      </c>
      <c r="D4" s="30" t="s">
        <v>27</v>
      </c>
      <c r="E4" s="12" t="s">
        <v>15</v>
      </c>
      <c r="F4" s="12" t="s">
        <v>36</v>
      </c>
      <c r="G4" s="12" t="s">
        <v>37</v>
      </c>
    </row>
    <row r="5" spans="1:7" ht="23.25" customHeight="1" thickBot="1">
      <c r="A5" s="4"/>
      <c r="B5" s="6"/>
      <c r="C5" s="11" t="s">
        <v>3</v>
      </c>
      <c r="D5" s="31" t="s">
        <v>28</v>
      </c>
      <c r="E5" s="11" t="s">
        <v>1</v>
      </c>
      <c r="F5" s="11" t="s">
        <v>1</v>
      </c>
      <c r="G5" s="11" t="s">
        <v>1</v>
      </c>
    </row>
    <row r="6" spans="1:7" ht="19.2" customHeight="1">
      <c r="A6" s="32">
        <v>1</v>
      </c>
      <c r="B6" s="33" t="s">
        <v>13</v>
      </c>
      <c r="C6" s="34"/>
      <c r="D6" s="35">
        <f>D8+D9+D10+D11+D12</f>
        <v>147602.11000000002</v>
      </c>
      <c r="E6" s="13">
        <f>E8+E9+E10+E12</f>
        <v>3.830410315114702</v>
      </c>
      <c r="F6" s="13">
        <f>F8+F9+F10+F11+F12</f>
        <v>3.6146193301825247</v>
      </c>
      <c r="G6" s="13">
        <v>1.83</v>
      </c>
    </row>
    <row r="7" spans="1:7" ht="17.399999999999999" customHeight="1" thickBot="1">
      <c r="A7" s="8"/>
      <c r="B7" s="9"/>
      <c r="C7" s="36"/>
      <c r="D7" s="25"/>
      <c r="E7" s="14"/>
      <c r="F7" s="9"/>
      <c r="G7" s="14"/>
    </row>
    <row r="8" spans="1:7" ht="18" customHeight="1">
      <c r="A8" s="26"/>
      <c r="B8" s="37" t="s">
        <v>24</v>
      </c>
      <c r="C8" s="38"/>
      <c r="D8" s="39">
        <v>125794.21</v>
      </c>
      <c r="E8" s="40">
        <f>D8/E3/12</f>
        <v>3.2921355166064217</v>
      </c>
      <c r="F8" s="40">
        <f>D8/13/F3</f>
        <v>3.0430993337047476</v>
      </c>
      <c r="G8" s="40"/>
    </row>
    <row r="9" spans="1:7" ht="18" customHeight="1">
      <c r="A9" s="26"/>
      <c r="B9" s="37" t="s">
        <v>38</v>
      </c>
      <c r="C9" s="38"/>
      <c r="D9" s="39">
        <v>9676.9</v>
      </c>
      <c r="E9" s="40">
        <f>D9/E3/12</f>
        <v>0.25325224571662464</v>
      </c>
      <c r="F9" s="40">
        <f>D9/12/F3</f>
        <v>0.25360267856674873</v>
      </c>
      <c r="G9" s="40"/>
    </row>
    <row r="10" spans="1:7" ht="17.399999999999999" customHeight="1">
      <c r="A10" s="26"/>
      <c r="B10" s="37" t="s">
        <v>40</v>
      </c>
      <c r="C10" s="38"/>
      <c r="D10" s="39">
        <v>2308</v>
      </c>
      <c r="E10" s="40">
        <f>D10/E3/12</f>
        <v>6.0402213840586305E-2</v>
      </c>
      <c r="F10" s="40">
        <f>D10/12/F3</f>
        <v>6.048579422460252E-2</v>
      </c>
      <c r="G10" s="40"/>
    </row>
    <row r="11" spans="1:7" ht="17.399999999999999" customHeight="1">
      <c r="A11" s="26"/>
      <c r="B11" s="37" t="s">
        <v>41</v>
      </c>
      <c r="C11" s="38"/>
      <c r="D11" s="39">
        <v>1252</v>
      </c>
      <c r="E11" s="40"/>
      <c r="F11" s="40">
        <f>D11/12/F3</f>
        <v>3.2811184735356304E-2</v>
      </c>
      <c r="G11" s="40"/>
    </row>
    <row r="12" spans="1:7" ht="19.2" customHeight="1" thickBot="1">
      <c r="A12" s="26"/>
      <c r="B12" s="37" t="s">
        <v>39</v>
      </c>
      <c r="C12" s="38" t="s">
        <v>9</v>
      </c>
      <c r="D12" s="39">
        <v>8571</v>
      </c>
      <c r="E12" s="40">
        <f>D12/12/F3</f>
        <v>0.22462033895106942</v>
      </c>
      <c r="F12" s="40">
        <f>D12/12/F3</f>
        <v>0.22462033895106942</v>
      </c>
      <c r="G12" s="40"/>
    </row>
    <row r="13" spans="1:7">
      <c r="A13" s="33">
        <v>2</v>
      </c>
      <c r="B13" s="33" t="s">
        <v>6</v>
      </c>
      <c r="C13" s="33"/>
      <c r="D13" s="35">
        <f>D15+D16+D17+D18+D19+D21+D20</f>
        <v>226883.53999999998</v>
      </c>
      <c r="E13" s="13">
        <f>E15+E16+E17+E19+E21</f>
        <v>5.4481182983837755</v>
      </c>
      <c r="F13" s="13">
        <f>F15+F16+F17+F18+F19+F20+F21</f>
        <v>6.0238094293490683</v>
      </c>
      <c r="G13" s="13">
        <v>3.02</v>
      </c>
    </row>
    <row r="14" spans="1:7" ht="15" customHeight="1" thickBot="1">
      <c r="A14" s="9"/>
      <c r="B14" s="27" t="s">
        <v>5</v>
      </c>
      <c r="C14" s="9"/>
      <c r="D14" s="25"/>
      <c r="E14" s="14"/>
      <c r="F14" s="14"/>
      <c r="G14" s="14"/>
    </row>
    <row r="15" spans="1:7" ht="20.25" customHeight="1">
      <c r="A15" s="26"/>
      <c r="B15" s="41" t="s">
        <v>23</v>
      </c>
      <c r="C15" s="38"/>
      <c r="D15" s="39">
        <v>129003.4</v>
      </c>
      <c r="E15" s="40">
        <f>D15/E3/12</f>
        <v>3.376122596604286</v>
      </c>
      <c r="F15" s="40">
        <f>D15/13/F3</f>
        <v>3.1207331449169793</v>
      </c>
      <c r="G15" s="40"/>
    </row>
    <row r="16" spans="1:7" ht="15.6" customHeight="1">
      <c r="A16" s="26"/>
      <c r="B16" s="42" t="s">
        <v>43</v>
      </c>
      <c r="C16" s="38"/>
      <c r="D16" s="39">
        <v>1434.64</v>
      </c>
      <c r="E16" s="40">
        <f>D16/E3/12</f>
        <v>3.7545681137027186E-2</v>
      </c>
      <c r="F16" s="40">
        <f>D16/12/F3</f>
        <v>3.759763424020094E-2</v>
      </c>
      <c r="G16" s="40"/>
    </row>
    <row r="17" spans="1:7" ht="16.2" customHeight="1">
      <c r="A17" s="26"/>
      <c r="B17" s="42" t="s">
        <v>26</v>
      </c>
      <c r="C17" s="38"/>
      <c r="D17" s="39">
        <v>10000</v>
      </c>
      <c r="E17" s="40">
        <f>D17/E3/12</f>
        <v>0.26170803223824224</v>
      </c>
      <c r="F17" s="40">
        <v>0.6</v>
      </c>
      <c r="G17" s="40"/>
    </row>
    <row r="18" spans="1:7" ht="17.399999999999999" customHeight="1">
      <c r="A18" s="26"/>
      <c r="B18" s="42" t="s">
        <v>42</v>
      </c>
      <c r="C18" s="38"/>
      <c r="D18" s="39">
        <v>850</v>
      </c>
      <c r="E18" s="40"/>
      <c r="F18" s="40">
        <f>D18/12/F3</f>
        <v>2.2275964077518258E-2</v>
      </c>
      <c r="G18" s="40"/>
    </row>
    <row r="19" spans="1:7" ht="19.2" customHeight="1">
      <c r="A19" s="26"/>
      <c r="B19" s="42" t="s">
        <v>25</v>
      </c>
      <c r="C19" s="38"/>
      <c r="D19" s="39">
        <v>617</v>
      </c>
      <c r="E19" s="40">
        <f>D19/3195.12/12</f>
        <v>1.6092249013078277E-2</v>
      </c>
      <c r="F19" s="40">
        <f>D19/12/F3</f>
        <v>1.6169729218622076E-2</v>
      </c>
      <c r="G19" s="40"/>
    </row>
    <row r="20" spans="1:7" ht="16.2" customHeight="1">
      <c r="A20" s="26"/>
      <c r="B20" s="42" t="s">
        <v>44</v>
      </c>
      <c r="C20" s="38"/>
      <c r="D20" s="39">
        <v>17856</v>
      </c>
      <c r="E20" s="40"/>
      <c r="F20" s="40">
        <f>D20/12/F3</f>
        <v>0.46795248772725417</v>
      </c>
      <c r="G20" s="40"/>
    </row>
    <row r="21" spans="1:7" ht="20.25" customHeight="1" thickBot="1">
      <c r="A21" s="43"/>
      <c r="B21" s="44" t="s">
        <v>53</v>
      </c>
      <c r="C21" s="45"/>
      <c r="D21" s="46">
        <v>67122.5</v>
      </c>
      <c r="E21" s="47">
        <f>D21/E3/12</f>
        <v>1.7566497393911416</v>
      </c>
      <c r="F21" s="48">
        <f>D21/12/F3</f>
        <v>1.7590804691684934</v>
      </c>
      <c r="G21" s="48"/>
    </row>
    <row r="22" spans="1:7" ht="0.6" customHeight="1" thickBot="1">
      <c r="A22" s="26"/>
      <c r="B22" s="37"/>
      <c r="C22" s="49" t="s">
        <v>9</v>
      </c>
      <c r="D22" s="39"/>
      <c r="E22" s="40"/>
      <c r="F22" s="40">
        <v>0.12</v>
      </c>
      <c r="G22" s="40"/>
    </row>
    <row r="23" spans="1:7">
      <c r="A23" s="33">
        <v>4</v>
      </c>
      <c r="B23" s="27" t="s">
        <v>7</v>
      </c>
      <c r="C23" s="33"/>
      <c r="D23" s="35"/>
      <c r="E23" s="13"/>
      <c r="F23" s="13"/>
      <c r="G23" s="13"/>
    </row>
    <row r="24" spans="1:7">
      <c r="A24" s="27"/>
      <c r="B24" s="27" t="s">
        <v>8</v>
      </c>
      <c r="C24" s="27"/>
      <c r="D24" s="50"/>
      <c r="E24" s="21"/>
      <c r="F24" s="21"/>
      <c r="G24" s="21"/>
    </row>
    <row r="25" spans="1:7" ht="13.8" thickBot="1">
      <c r="A25" s="9"/>
      <c r="B25" s="9" t="s">
        <v>14</v>
      </c>
      <c r="C25" s="27"/>
      <c r="D25" s="25">
        <f>D26+D27+D28+D29+D30+D31+D32+D33+D34+D37</f>
        <v>450947.45</v>
      </c>
      <c r="E25" s="14" t="e">
        <f>E26+E27+#REF!+E28+E37</f>
        <v>#REF!</v>
      </c>
      <c r="F25" s="14">
        <f>F26+F27+F28+F29+F30+F31+F32+F33+F34+F35+F36+F37</f>
        <v>11.831220382543419</v>
      </c>
      <c r="G25" s="14">
        <v>5.25</v>
      </c>
    </row>
    <row r="26" spans="1:7" ht="22.2" customHeight="1">
      <c r="A26" s="26"/>
      <c r="B26" s="51" t="s">
        <v>11</v>
      </c>
      <c r="C26" s="12"/>
      <c r="D26" s="39">
        <v>183689.55</v>
      </c>
      <c r="E26" s="40">
        <f>D26/E3/12</f>
        <v>4.8073030673228212</v>
      </c>
      <c r="F26" s="40">
        <f>D26/13/F3</f>
        <v>4.4436508422249705</v>
      </c>
      <c r="G26" s="40"/>
    </row>
    <row r="27" spans="1:7" ht="18" customHeight="1">
      <c r="A27" s="26"/>
      <c r="B27" s="26" t="s">
        <v>45</v>
      </c>
      <c r="C27" s="37"/>
      <c r="D27" s="39">
        <v>44800</v>
      </c>
      <c r="E27" s="40">
        <f>D27/E3/12</f>
        <v>1.1724519844273253</v>
      </c>
      <c r="F27" s="40">
        <f>D27/12/F3</f>
        <v>1.1740743419680213</v>
      </c>
      <c r="G27" s="40"/>
    </row>
    <row r="28" spans="1:7" ht="15.6" customHeight="1">
      <c r="A28" s="26"/>
      <c r="B28" s="26" t="s">
        <v>32</v>
      </c>
      <c r="C28" s="37"/>
      <c r="D28" s="39">
        <v>74427.33</v>
      </c>
      <c r="E28" s="40">
        <f>D28/E3/12</f>
        <v>1.9478230079046295</v>
      </c>
      <c r="F28" s="40">
        <f>D28/12/F3</f>
        <v>1.950518269959526</v>
      </c>
      <c r="G28" s="40"/>
    </row>
    <row r="29" spans="1:7" ht="16.8" customHeight="1">
      <c r="A29" s="26"/>
      <c r="B29" s="52" t="s">
        <v>46</v>
      </c>
      <c r="C29" s="37"/>
      <c r="D29" s="39">
        <v>72700</v>
      </c>
      <c r="E29" s="40">
        <f>D29/E3/12</f>
        <v>1.9026173943720213</v>
      </c>
      <c r="F29" s="40">
        <f>D29/12/F3</f>
        <v>1.9052501040418557</v>
      </c>
      <c r="G29" s="40"/>
    </row>
    <row r="30" spans="1:7" ht="16.8" customHeight="1">
      <c r="A30" s="26"/>
      <c r="B30" s="26" t="s">
        <v>34</v>
      </c>
      <c r="C30" s="37"/>
      <c r="D30" s="39">
        <v>12000</v>
      </c>
      <c r="E30" s="40">
        <f>D30/E3/12</f>
        <v>0.3140496386858907</v>
      </c>
      <c r="F30" s="40">
        <f>D30/12/F3</f>
        <v>0.31448419874143424</v>
      </c>
      <c r="G30" s="40"/>
    </row>
    <row r="31" spans="1:7" ht="15.6" customHeight="1">
      <c r="A31" s="26"/>
      <c r="B31" s="26" t="s">
        <v>31</v>
      </c>
      <c r="C31" s="37"/>
      <c r="D31" s="39">
        <v>2936.76</v>
      </c>
      <c r="E31" s="40"/>
      <c r="F31" s="40">
        <f>D31/12/F3</f>
        <v>7.6963717957991201E-2</v>
      </c>
      <c r="G31" s="40"/>
    </row>
    <row r="32" spans="1:7" ht="15" customHeight="1">
      <c r="A32" s="26"/>
      <c r="B32" s="26" t="s">
        <v>47</v>
      </c>
      <c r="C32" s="37"/>
      <c r="D32" s="39">
        <v>26058.81</v>
      </c>
      <c r="E32" s="40"/>
      <c r="F32" s="40">
        <f>D32/12/F3</f>
        <v>0.68292366525043957</v>
      </c>
      <c r="G32" s="40"/>
    </row>
    <row r="33" spans="1:7" ht="15" customHeight="1">
      <c r="A33" s="26"/>
      <c r="B33" s="26" t="s">
        <v>48</v>
      </c>
      <c r="C33" s="37"/>
      <c r="D33" s="39">
        <v>7700</v>
      </c>
      <c r="E33" s="40"/>
      <c r="F33" s="40">
        <f>D33/12/F3</f>
        <v>0.20179402752575362</v>
      </c>
      <c r="G33" s="40"/>
    </row>
    <row r="34" spans="1:7" ht="15" customHeight="1">
      <c r="A34" s="26"/>
      <c r="B34" s="26" t="s">
        <v>49</v>
      </c>
      <c r="C34" s="37"/>
      <c r="D34" s="39">
        <v>5734</v>
      </c>
      <c r="E34" s="40"/>
      <c r="F34" s="40">
        <f>D34/12/F3</f>
        <v>0.15027103296528199</v>
      </c>
      <c r="G34" s="40"/>
    </row>
    <row r="35" spans="1:7" ht="15" customHeight="1">
      <c r="A35" s="26"/>
      <c r="B35" s="26" t="s">
        <v>51</v>
      </c>
      <c r="C35" s="37"/>
      <c r="D35" s="39">
        <v>9600</v>
      </c>
      <c r="E35" s="40"/>
      <c r="F35" s="40">
        <f>D35/12/F3</f>
        <v>0.25158735899314738</v>
      </c>
      <c r="G35" s="40"/>
    </row>
    <row r="36" spans="1:7" ht="15" customHeight="1">
      <c r="A36" s="26"/>
      <c r="B36" s="26" t="s">
        <v>52</v>
      </c>
      <c r="C36" s="37"/>
      <c r="D36" s="39">
        <v>5034.91</v>
      </c>
      <c r="E36" s="40"/>
      <c r="F36" s="40">
        <f>D36/12/F3</f>
        <v>0.13194996975710288</v>
      </c>
      <c r="G36" s="40"/>
    </row>
    <row r="37" spans="1:7" ht="15.6" customHeight="1" thickBot="1">
      <c r="A37" s="26"/>
      <c r="B37" s="53" t="s">
        <v>50</v>
      </c>
      <c r="C37" s="54"/>
      <c r="D37" s="55">
        <v>20901</v>
      </c>
      <c r="E37" s="56"/>
      <c r="F37" s="40">
        <f>D37/12/F3</f>
        <v>0.54775285315789313</v>
      </c>
      <c r="G37" s="40"/>
    </row>
    <row r="38" spans="1:7" ht="23.4" customHeight="1" thickBot="1">
      <c r="A38" s="7">
        <v>5</v>
      </c>
      <c r="B38" s="57" t="s">
        <v>10</v>
      </c>
      <c r="C38" s="57"/>
      <c r="D38" s="58">
        <f>D39+D41+D40</f>
        <v>380128.54000000004</v>
      </c>
      <c r="E38" s="59">
        <f>E39+E40+E41</f>
        <v>9.948269220099597</v>
      </c>
      <c r="F38" s="13">
        <f>F39+F40+F41</f>
        <v>9.195724563127019</v>
      </c>
      <c r="G38" s="59">
        <v>6.37</v>
      </c>
    </row>
    <row r="39" spans="1:7" ht="22.2" customHeight="1">
      <c r="A39" s="37"/>
      <c r="B39" s="60" t="s">
        <v>19</v>
      </c>
      <c r="C39" s="12"/>
      <c r="D39" s="61">
        <v>170488.54</v>
      </c>
      <c r="E39" s="62">
        <f>D39/E3/12</f>
        <v>4.4618220322570856</v>
      </c>
      <c r="F39" s="62">
        <f>D39/13/F3</f>
        <v>4.1243039920382278</v>
      </c>
      <c r="G39" s="62"/>
    </row>
    <row r="40" spans="1:7" ht="18" hidden="1" customHeight="1">
      <c r="A40" s="37"/>
      <c r="B40" s="63"/>
      <c r="C40" s="37"/>
      <c r="D40" s="39"/>
      <c r="E40" s="40">
        <f>D40/E3/12</f>
        <v>0</v>
      </c>
      <c r="F40" s="64"/>
      <c r="G40" s="40"/>
    </row>
    <row r="41" spans="1:7" ht="18.600000000000001" customHeight="1" thickBot="1">
      <c r="A41" s="37"/>
      <c r="B41" s="65" t="s">
        <v>20</v>
      </c>
      <c r="C41" s="37"/>
      <c r="D41" s="39">
        <v>209640</v>
      </c>
      <c r="E41" s="40">
        <f>D41/E3/12</f>
        <v>5.4864471878425105</v>
      </c>
      <c r="F41" s="64">
        <f>D41/13/F3</f>
        <v>5.0714205710887903</v>
      </c>
      <c r="G41" s="40"/>
    </row>
    <row r="42" spans="1:7" ht="18.600000000000001" customHeight="1" thickBot="1">
      <c r="A42" s="7">
        <v>6</v>
      </c>
      <c r="B42" s="7" t="s">
        <v>21</v>
      </c>
      <c r="C42" s="7"/>
      <c r="D42" s="66">
        <v>3889.37</v>
      </c>
      <c r="E42" s="15">
        <f>D42/E3/12</f>
        <v>0.10178793693464522</v>
      </c>
      <c r="F42" s="15">
        <f>D42/12/F3</f>
        <v>0.10192878400491434</v>
      </c>
      <c r="G42" s="15">
        <v>0.14000000000000001</v>
      </c>
    </row>
    <row r="43" spans="1:7" ht="24.6" customHeight="1" thickBot="1">
      <c r="A43" s="7">
        <v>7</v>
      </c>
      <c r="B43" s="57" t="s">
        <v>17</v>
      </c>
      <c r="C43" s="57"/>
      <c r="D43" s="67">
        <v>130322.7</v>
      </c>
      <c r="E43" s="68">
        <f>D43/E3/12</f>
        <v>3.4106497372974771</v>
      </c>
      <c r="F43" s="22">
        <f>D43/12/F3</f>
        <v>3.4153691572766927</v>
      </c>
      <c r="G43" s="68">
        <v>3.63</v>
      </c>
    </row>
    <row r="44" spans="1:7" ht="18.600000000000001" customHeight="1" thickBot="1">
      <c r="A44" s="7">
        <v>8</v>
      </c>
      <c r="B44" s="57" t="s">
        <v>18</v>
      </c>
      <c r="C44" s="57"/>
      <c r="D44" s="67">
        <v>69947.039999999994</v>
      </c>
      <c r="E44" s="68">
        <f>E45+E46+E47+E48+E50</f>
        <v>0</v>
      </c>
      <c r="F44" s="15">
        <f>D44/12/F3</f>
        <v>1.8331032357279207</v>
      </c>
      <c r="G44" s="68">
        <v>2.2999999999999998</v>
      </c>
    </row>
    <row r="45" spans="1:7" ht="25.8" customHeight="1" thickBot="1">
      <c r="A45" s="7"/>
      <c r="B45" s="69" t="s">
        <v>54</v>
      </c>
      <c r="C45" s="7"/>
      <c r="D45" s="70"/>
      <c r="E45" s="62">
        <f>D45/12/E3</f>
        <v>0</v>
      </c>
      <c r="F45" s="15"/>
      <c r="G45" s="20"/>
    </row>
    <row r="46" spans="1:7" ht="18.600000000000001" customHeight="1" thickBot="1">
      <c r="A46" s="7"/>
      <c r="B46" s="71" t="s">
        <v>55</v>
      </c>
      <c r="C46" s="18"/>
      <c r="D46" s="70"/>
      <c r="E46" s="62">
        <f>D46/12/E3</f>
        <v>0</v>
      </c>
      <c r="F46" s="15"/>
      <c r="G46" s="20"/>
    </row>
    <row r="47" spans="1:7" ht="20.399999999999999" customHeight="1" thickBot="1">
      <c r="A47" s="7"/>
      <c r="B47" s="71" t="s">
        <v>56</v>
      </c>
      <c r="C47" s="7"/>
      <c r="D47" s="70"/>
      <c r="E47" s="20">
        <f>D47/12/E3</f>
        <v>0</v>
      </c>
      <c r="F47" s="15"/>
      <c r="G47" s="20"/>
    </row>
    <row r="48" spans="1:7" ht="24.6" customHeight="1" thickBot="1">
      <c r="A48" s="7"/>
      <c r="B48" s="71" t="s">
        <v>57</v>
      </c>
      <c r="C48" s="7"/>
      <c r="D48" s="70"/>
      <c r="E48" s="20">
        <f>D48/12/E3</f>
        <v>0</v>
      </c>
      <c r="F48" s="15"/>
      <c r="G48" s="20"/>
    </row>
    <row r="49" spans="1:7" ht="24.6" hidden="1" customHeight="1" thickBot="1">
      <c r="A49" s="7"/>
      <c r="B49" s="71"/>
      <c r="C49" s="7"/>
      <c r="D49" s="70"/>
      <c r="E49" s="20"/>
      <c r="F49" s="15"/>
      <c r="G49" s="20"/>
    </row>
    <row r="50" spans="1:7" ht="16.8" customHeight="1" thickBot="1">
      <c r="A50" s="17"/>
      <c r="B50" s="71" t="s">
        <v>58</v>
      </c>
      <c r="C50" s="7"/>
      <c r="D50" s="70"/>
      <c r="E50" s="20">
        <f>D50/12/E3</f>
        <v>0</v>
      </c>
      <c r="F50" s="15"/>
      <c r="G50" s="20"/>
    </row>
    <row r="51" spans="1:7" ht="21.6" customHeight="1" thickBot="1">
      <c r="A51" s="72">
        <v>9</v>
      </c>
      <c r="B51" s="73" t="s">
        <v>33</v>
      </c>
      <c r="C51" s="74"/>
      <c r="D51" s="67">
        <v>79248</v>
      </c>
      <c r="E51" s="75">
        <f>D51/E3/12</f>
        <v>2.0739838138816222</v>
      </c>
      <c r="F51" s="23">
        <f>D51/12/F3</f>
        <v>2.0768536484884317</v>
      </c>
      <c r="G51" s="68">
        <f>D51/12/F3</f>
        <v>2.0768536484884317</v>
      </c>
    </row>
    <row r="52" spans="1:7" ht="21" customHeight="1" thickBot="1">
      <c r="A52" s="57">
        <v>10</v>
      </c>
      <c r="B52" s="57" t="s">
        <v>12</v>
      </c>
      <c r="C52" s="76"/>
      <c r="D52" s="67">
        <v>38158</v>
      </c>
      <c r="E52" s="68">
        <f>D52/E3/12</f>
        <v>0.99862550941468475</v>
      </c>
      <c r="F52" s="15">
        <f>D52/12/F3</f>
        <v>1.0000073379646373</v>
      </c>
      <c r="G52" s="68">
        <v>1</v>
      </c>
    </row>
    <row r="53" spans="1:7" ht="21" hidden="1" customHeight="1" thickBot="1">
      <c r="A53" s="9"/>
      <c r="B53" s="9"/>
      <c r="C53" s="9"/>
      <c r="D53" s="25"/>
      <c r="E53" s="14">
        <f>D53/E3/12</f>
        <v>0</v>
      </c>
      <c r="F53" s="14">
        <v>0.68</v>
      </c>
      <c r="G53" s="14"/>
    </row>
    <row r="54" spans="1:7" ht="21" hidden="1" customHeight="1" thickBot="1">
      <c r="A54" s="7"/>
      <c r="B54" s="77"/>
      <c r="C54" s="7"/>
      <c r="D54" s="66"/>
      <c r="E54" s="15"/>
      <c r="F54" s="15"/>
      <c r="G54" s="15"/>
    </row>
    <row r="55" spans="1:7" ht="30" customHeight="1" thickBot="1">
      <c r="A55" s="7">
        <v>11</v>
      </c>
      <c r="B55" s="77" t="s">
        <v>29</v>
      </c>
      <c r="C55" s="7"/>
      <c r="D55" s="66">
        <v>32160</v>
      </c>
      <c r="E55" s="15">
        <f>D55/12/E3</f>
        <v>0.84165303167818706</v>
      </c>
      <c r="F55" s="15">
        <f>D55/12/F3</f>
        <v>0.84281765262704378</v>
      </c>
      <c r="G55" s="15">
        <v>0.6</v>
      </c>
    </row>
    <row r="56" spans="1:7" ht="27" customHeight="1" thickBot="1">
      <c r="A56" s="7"/>
      <c r="B56" s="77" t="s">
        <v>30</v>
      </c>
      <c r="C56" s="7"/>
      <c r="D56" s="66">
        <f>D6+D13+D25+D38+D42+D43+D44+D51+D52+D55</f>
        <v>1559286.7500000002</v>
      </c>
      <c r="E56" s="15" t="e">
        <f>E55+E52+E51+E44+E43+E42+E38+E25+E13+E6</f>
        <v>#REF!</v>
      </c>
      <c r="F56" s="28">
        <f>F6+F13+F25+F38+F42+F43+F44+F51+F52+F55</f>
        <v>39.93545352129167</v>
      </c>
      <c r="G56" s="15">
        <v>24.78</v>
      </c>
    </row>
    <row r="57" spans="1:7">
      <c r="A57" s="16"/>
      <c r="B57" s="16"/>
      <c r="C57" s="16"/>
      <c r="D57" s="16"/>
      <c r="E57" s="16"/>
      <c r="F57" s="16"/>
      <c r="G57" s="16"/>
    </row>
    <row r="58" spans="1:7">
      <c r="A58" s="78"/>
      <c r="B58" s="19"/>
      <c r="C58" s="16"/>
      <c r="D58" s="16"/>
      <c r="E58" s="16"/>
      <c r="F58" s="16"/>
      <c r="G58" s="16"/>
    </row>
    <row r="59" spans="1:7">
      <c r="A59" s="16"/>
      <c r="B59" s="79" t="s">
        <v>59</v>
      </c>
      <c r="C59" s="16"/>
      <c r="D59" s="16"/>
      <c r="E59" s="16"/>
      <c r="F59" s="16"/>
      <c r="G59" s="16"/>
    </row>
    <row r="60" spans="1:7">
      <c r="A60" s="16"/>
      <c r="B60" s="16"/>
      <c r="C60" s="16"/>
      <c r="D60" s="16"/>
      <c r="E60" s="16"/>
      <c r="F60" s="16"/>
      <c r="G60" s="16"/>
    </row>
  </sheetData>
  <phoneticPr fontId="0" type="noConversion"/>
  <pageMargins left="0.25" right="0.25" top="0.75" bottom="0.75" header="0.3" footer="0.3"/>
  <pageSetup paperSize="9" scale="82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C1"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2023-03-09T09:05:16Z</cp:lastPrinted>
  <dcterms:created xsi:type="dcterms:W3CDTF">2011-07-12T11:42:04Z</dcterms:created>
  <dcterms:modified xsi:type="dcterms:W3CDTF">2023-03-10T09:14:01Z</dcterms:modified>
</cp:coreProperties>
</file>